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8720" windowHeight="7740"/>
  </bookViews>
  <sheets>
    <sheet name="SE"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 r="I6" i="1"/>
  <c r="J6" i="1"/>
  <c r="J12" i="1"/>
  <c r="I12" i="1"/>
  <c r="J10" i="1"/>
  <c r="I10" i="1"/>
  <c r="J20" i="1"/>
  <c r="K20" i="1"/>
  <c r="I20" i="1"/>
  <c r="J19" i="1"/>
  <c r="K19" i="1"/>
  <c r="I19" i="1"/>
  <c r="J18" i="1"/>
  <c r="K18" i="1"/>
  <c r="I18" i="1"/>
  <c r="I8" i="1"/>
  <c r="J13" i="1"/>
  <c r="I13" i="1"/>
  <c r="I5" i="1"/>
  <c r="I7" i="1"/>
  <c r="J11" i="1"/>
  <c r="I14" i="1"/>
  <c r="J14" i="1"/>
  <c r="I15" i="1"/>
  <c r="J15" i="1"/>
  <c r="K15" i="1"/>
  <c r="I16" i="1"/>
  <c r="J16" i="1"/>
  <c r="K16" i="1"/>
  <c r="I17" i="1"/>
  <c r="J17" i="1"/>
  <c r="K17" i="1"/>
</calcChain>
</file>

<file path=xl/sharedStrings.xml><?xml version="1.0" encoding="utf-8"?>
<sst xmlns="http://schemas.openxmlformats.org/spreadsheetml/2006/main" count="124" uniqueCount="104">
  <si>
    <t xml:space="preserve">Bezüglich der nicht i.v. gegebenen Benzodiazepine spricht eine rezente Metaanalyse dafür, dass i.m. Midazolam, gefolgt von i.n. Midazolam, die beiden effektivsten nicht intravenös verabreichten Benzodiazepinapplikationen sind (Arya et al. 2019). </t>
  </si>
  <si>
    <t xml:space="preserve">Lacosamid </t>
  </si>
  <si>
    <t>Kardiorespiratorische Depression</t>
  </si>
  <si>
    <t>100 mg/min</t>
  </si>
  <si>
    <t xml:space="preserve">15-20 </t>
  </si>
  <si>
    <t xml:space="preserve">Phenobarbital </t>
  </si>
  <si>
    <t xml:space="preserve">Phenytoin </t>
  </si>
  <si>
    <t>2. Wahl</t>
  </si>
  <si>
    <t>Valproat</t>
  </si>
  <si>
    <t>keine</t>
  </si>
  <si>
    <t>Levetiracetam</t>
  </si>
  <si>
    <t>1. Wahl</t>
  </si>
  <si>
    <t>30-60 Min</t>
  </si>
  <si>
    <t>1x</t>
  </si>
  <si>
    <t>Midazolam</t>
  </si>
  <si>
    <t>Clonazepam</t>
  </si>
  <si>
    <t>0.15-0.2</t>
  </si>
  <si>
    <t>10-20 Min</t>
  </si>
  <si>
    <t>Wiederholung nach 5 Min</t>
  </si>
  <si>
    <t>Pat. mit Gewicht von (kg)</t>
  </si>
  <si>
    <t>2 mg/min</t>
  </si>
  <si>
    <t>Geschwindigkeit</t>
  </si>
  <si>
    <t>0.5-1 mg/min</t>
  </si>
  <si>
    <t>Eine große Registerstudie bestätigt die Rolle von Benzodiazepinen in der Initialtherapie des Status epilepticus. Die höchsten Durchbrechungsraten wurden nach der Gabe einer ausreichend hohen Dosis eines Benzodiazepins beobachtet. Häufigster Fehler war die Gabe zu niedriger Dosen (Kellinghaus et al. 2019). In diesem Zusammenhang gibt es Hinweise darauf, dass insbesondere Lorazepam oft zu niedrig dosiert wird (z. B. 2 mg statt 4 mg) (Alvarez et al. 2015)</t>
  </si>
  <si>
    <t>Fosphenytoin*</t>
  </si>
  <si>
    <t>max Bolus (mg)</t>
  </si>
  <si>
    <t>Max Dosis
(mg)</t>
  </si>
  <si>
    <t>CAVE</t>
  </si>
  <si>
    <t>über &gt;10 Min</t>
  </si>
  <si>
    <t xml:space="preserve">Ohne i.v.-Zugang: Midazolam im per Applikator oder in (10 mg für &gt;40 kg, 5 mg für &lt;40–13 kg KG) als Einzelgabe appliziert werden&gt;wenn nicht verfügbar: Diazepam rektal oder Midazolam bukkal </t>
  </si>
  <si>
    <t>0.2-0.5</t>
  </si>
  <si>
    <t>iv&gt;rektal</t>
  </si>
  <si>
    <t>Medikament (iv)</t>
  </si>
  <si>
    <t>Midazolam iv</t>
  </si>
  <si>
    <t>Diazepam iv</t>
  </si>
  <si>
    <t>Propofol</t>
  </si>
  <si>
    <t>&gt;
60
Min</t>
  </si>
  <si>
    <t>&gt;24 h</t>
  </si>
  <si>
    <t>For a patient on chronic valproate who is known to have a recent therapeutic dose or level, it is reasonable to use phenytoin/fosphenytoin or levetiracetam (rather than valproate) as the second agent for GCSE</t>
  </si>
  <si>
    <r>
      <t xml:space="preserve">Therapie des Status epilepticus im Erwachsenenalter - Stufen 1-4
</t>
    </r>
    <r>
      <rPr>
        <b/>
        <sz val="8"/>
        <color rgb="FF0066FF"/>
        <rFont val="Calibri"/>
        <family val="2"/>
        <scheme val="minor"/>
      </rPr>
      <t>DGN-Leitlinie - 30.06.2020 (S2K)</t>
    </r>
  </si>
  <si>
    <t>nach Gewicht, siehe Tabelle weiter</t>
  </si>
  <si>
    <t>max 10 mg/kg/min</t>
  </si>
  <si>
    <t>max 500 mg/min</t>
  </si>
  <si>
    <t>Nach Gabe der Benzodiazepine sollte möglichst rasch eine Aufsättigung mit einem Antikonvulsivumerfolgen, zum einen zur Reduktion der Gefahr des Wiederaufretens von Anfällen, zum anderen zur frühestmöglichen Etablierung der Erhaltungstherapie [1, 4, 7].</t>
  </si>
  <si>
    <t>&gt;40 kg: 10 
13-40 kg: 5</t>
  </si>
  <si>
    <t>-</t>
  </si>
  <si>
    <t>50 mg/min</t>
  </si>
  <si>
    <t>Dosierung (mg/kg KG)
pro Gabe</t>
  </si>
  <si>
    <t>*Derzeit in DE und Österreicht zugelassen, aber nicht vermarktet. In CH nicht zugelassen.</t>
  </si>
  <si>
    <t xml:space="preserve">Stufe 3: Dauer: Über 60 min, EEG-gesteuerte Intensivtherapie mit kontrollierter Beatmung. oftmals werden MDL und PRO in Kombination verwendet, während THP meist alleinig und nicht selten erst nach einem Versagen von MDL und PRO eingesetzt wird. </t>
  </si>
  <si>
    <t>Midazolam im, bukkal oder intranasal</t>
  </si>
  <si>
    <t>4 mg/min</t>
  </si>
  <si>
    <t>Bolus über 20 Sek</t>
  </si>
  <si>
    <t>Erhaltungsdosis EEG-gesteuert mit Burst-Supression: ca. 0,1-0,5 mg/kg/h für 24 h</t>
  </si>
  <si>
    <t>Erhaltungsdosis EEG-gesteuert mit Burst-Supression: ca. 4-10 mg/kg/h) für 24 h (cave Propofolinfusionssyndrom bei &gt;5mg/kg/h für &gt;48h Dosisreduktion durch Kombination mit Midazolam möglich)</t>
  </si>
  <si>
    <t>1x???</t>
  </si>
  <si>
    <t>kein Bolus</t>
  </si>
  <si>
    <t>Absence-Status: 1. Wahl ist VPA</t>
  </si>
  <si>
    <t>200 mg (1 Ampulle)/15 Min</t>
  </si>
  <si>
    <r>
      <t xml:space="preserve">Thiopental 
</t>
    </r>
    <r>
      <rPr>
        <b/>
        <sz val="8"/>
        <color theme="1"/>
        <rFont val="Calibri"/>
        <family val="2"/>
        <scheme val="minor"/>
      </rPr>
      <t>(dieses Medikmanet ist ein Barbiturat)</t>
    </r>
  </si>
  <si>
    <r>
      <rPr>
        <b/>
        <sz val="11"/>
        <color rgb="FF66FF33"/>
        <rFont val="Calibri"/>
        <family val="2"/>
        <scheme val="minor"/>
      </rPr>
      <t xml:space="preserve">Stufe 4: Superrefraktärer (maligner) SE: </t>
    </r>
    <r>
      <rPr>
        <b/>
        <sz val="11"/>
        <color theme="1"/>
        <rFont val="Calibri"/>
        <family val="2"/>
        <scheme val="minor"/>
      </rPr>
      <t xml:space="preserve">
</t>
    </r>
    <r>
      <rPr>
        <b/>
        <sz val="9"/>
        <color theme="1"/>
        <rFont val="Calibri"/>
        <family val="2"/>
        <scheme val="minor"/>
      </rPr>
      <t>SE persistiert trotz 24-stündiger Therapie nach Stufe 3 oder rezidiviert bei Reduktion der 
Anästhetika-Dosen</t>
    </r>
  </si>
  <si>
    <r>
      <rPr>
        <b/>
        <sz val="11"/>
        <color rgb="FF66FF33"/>
        <rFont val="Calibri"/>
        <family val="2"/>
        <scheme val="minor"/>
      </rPr>
      <t>Stufe 2: Benzodiazepin-refraktärer SE:</t>
    </r>
    <r>
      <rPr>
        <b/>
        <sz val="8"/>
        <color rgb="FF66FF33"/>
        <rFont val="Calibri"/>
        <family val="2"/>
        <scheme val="minor"/>
      </rPr>
      <t xml:space="preserve">
</t>
    </r>
    <r>
      <rPr>
        <b/>
        <sz val="8"/>
        <color theme="1"/>
        <rFont val="Calibri"/>
        <family val="2"/>
        <scheme val="minor"/>
      </rPr>
      <t>oder zur Sicherung des Therapieerfolgs bei durchbrochenem SE folgt diese Stufe. Intensivüberwachung:
Beginn nach 10 Minuten</t>
    </r>
    <r>
      <rPr>
        <b/>
        <sz val="11"/>
        <color theme="1"/>
        <rFont val="Calibri"/>
        <family val="2"/>
        <scheme val="minor"/>
      </rPr>
      <t xml:space="preserve">
</t>
    </r>
  </si>
  <si>
    <t>Diagnostisch: • erneute Überprüfung der Ätiologie. • v.a. autoimmunologische und entzündliche Ätiologie berücksichtigen. # Therapeutisch: • Therapeutische Verfahren mit geringer Evidenz können in Betracht gezogen werden. • Eine Thiopentalnarkose kann erwogen werden • Ketamin i.v. oder inhalatives Isofuran kann erwogen werden. • Der Einsatz der ketogenen Diät sollte erwogen werden • In ausgewählten Einzelfällen kann eine elektrokonvulsive Therapie oder ein epilepsiechirurgischer Eingriff erwogen werden • Bei Nachweis von oder Verdacht auf eine Autoimmunätiologie sollte eine immunsuppressive Therapie erwogen werden • Infektionen, vor allem der Atemwege, sollen frühzeitig erkannt und behandelt werden • Bei Fortführung oder Eskalation der intensivmedizinischen Therapie sollte der Patientenwille eruiert und das Vorliegen einer Patientenverfügung geprüft werden.
Auch möglich Therapie (DGN-Heft): Mg, Hypothermie, immunologische Therapie, Plamaspearation, iv Cortison</t>
  </si>
  <si>
    <t>Stufe 4: •  Die Terapie sollte nicht reduziert werden, bevor nicht mindestens über 12–24 h Anfallskontrolle erreicht wurde und das EEG mindestens 12–24 h ein Burst-Suppression-Muster zeigte. Treten bei der Medikamentenreduktion erneut Anfälle bzw. iktale Muster im EEG auf, ist die Dosis des Anästhetikums wieder zu erhöhen. Dieser Zyklus muss ggf. alle 24 h wiederholt werden, bis Anfallsfreiheit erzielt wurde.</t>
  </si>
  <si>
    <t>ca. 30</t>
  </si>
  <si>
    <t>ca. 2</t>
  </si>
  <si>
    <t>siehe max Bolus</t>
  </si>
  <si>
    <t>Einzelgabe: 10-20 mg, ggf. 1x Wiederholung</t>
  </si>
  <si>
    <t>Cave: höhergradige AV-Block</t>
  </si>
  <si>
    <t>Stufe 1: Initialbehandlung</t>
  </si>
  <si>
    <t>Wiederholung in 50-mg-Bolus-Schritten alle 2–3 min, bis Status sistiert. 
Erhaltungsdosis EEG-gesteuert mit Burst-Supression, cave kardio-respiratorische Depression. Dosis: 3-4 mg/kg KG/h</t>
  </si>
  <si>
    <t>direkt</t>
  </si>
  <si>
    <r>
      <t xml:space="preserve">Diazepam </t>
    </r>
    <r>
      <rPr>
        <b/>
        <u/>
        <sz val="11"/>
        <color theme="1" tint="0.34998626667073579"/>
        <rFont val="Calibri"/>
        <family val="2"/>
        <scheme val="minor"/>
      </rPr>
      <t>rekt</t>
    </r>
  </si>
  <si>
    <t>nicht zutreffend</t>
  </si>
  <si>
    <t>1x (egal wann)</t>
  </si>
  <si>
    <t>am meisten verfügbar &amp; &lt;Atemdepresion</t>
  </si>
  <si>
    <t>empfohlene, evidencebasierte Initialtherapie</t>
  </si>
  <si>
    <t>Midazolam iv in Klinik, im/in präklinische Situation (da kein Lorazepam)</t>
  </si>
  <si>
    <t>Separater Zugang, KI: 2/3°-AV-Block, SSS (Sick-Sinus-Syn), &lt;=3 Mo n. HI, EF&lt;35%, Therapie mit NNRTI-Meds wie z. B. Delavirdin. Mögliche NW: purple glove syndrome, Purple glove Synd als NW</t>
  </si>
  <si>
    <t>Ziel: Burst supression-Muster im EEG</t>
  </si>
  <si>
    <r>
      <rPr>
        <b/>
        <sz val="11"/>
        <color rgb="FF66FF33"/>
        <rFont val="Calibri"/>
        <family val="2"/>
        <scheme val="minor"/>
      </rPr>
      <t xml:space="preserve">Stufe 3: Refraktärer SE </t>
    </r>
    <r>
      <rPr>
        <b/>
        <sz val="9"/>
        <color theme="1"/>
        <rFont val="Calibri"/>
        <family val="2"/>
        <scheme val="minor"/>
      </rPr>
      <t>(Wenn unter BZD + Zweitlinien-Antiepi nicht sistiert) (Pat. soll auf der Intensivstation intubiert sein) (Narkose!)</t>
    </r>
  </si>
  <si>
    <t xml:space="preserve">als KI </t>
  </si>
  <si>
    <t>als KI (Kurzeinfusion)</t>
  </si>
  <si>
    <t>*** Lorazepam ***</t>
  </si>
  <si>
    <t>Nach Beginn</t>
  </si>
  <si>
    <t xml:space="preserve">2°/3°-AV-Block oder schwer herzkrank oder bereits Na-Kanalblockergabe erfolgt (Infusion unter EKG-Monitoring) (1 Ampulle hat 200 mg) </t>
  </si>
  <si>
    <t>KI: Mitochnodropathie/Frauen in gebährfähgiem Alter/bei gleichzeitiger Gabe von Carbapenemen (z. B. Meropenem), da Wirkspiegel aufzubauen serh schwer ist</t>
  </si>
  <si>
    <t>Akkumulation bei Niereninsuffizienz, Dosierung daher nieren-adaptiert</t>
  </si>
  <si>
    <r>
      <t>iv besser&gt;im&gt;in &gt;bukkal (Buccolam</t>
    </r>
    <r>
      <rPr>
        <sz val="12"/>
        <color theme="1"/>
        <rFont val="Calibri"/>
        <family val="2"/>
        <scheme val="minor"/>
      </rPr>
      <t>®</t>
    </r>
    <r>
      <rPr>
        <sz val="9"/>
        <color theme="1"/>
        <rFont val="Calibri"/>
        <family val="2"/>
        <scheme val="minor"/>
      </rPr>
      <t>)</t>
    </r>
  </si>
  <si>
    <t>Zusammenfassung: Allgemeine Therapie (Hypoglykämie--&gt; 60 ml G40% nach Thiamin 100 mg iv, Alkoholentzug: Thiamin 100 mg iv, Sauerstoff, Blutdruckerhöhung, Temperatursenkung)&gt;Stufe 1: BZD (1. Wahl Lorazepam). Wenn es nicht wirkt, Wiederholung nach 5 Minuten. Wenn es nicht wirkt, dann nach 10 Minuten --&gt;  BZD-refkräktare SE: Stufe 2: 1. Wahl (VPA, LVT, Fosphenytoin). Bei Versagen, dann nach 60 Minuten --&gt; Refraktäre SE: Stufe 3: Intubation auf Intensivstation + Midazolam, Propofol oder Thiopental. Bei Versagen, dann nach 24 Stunden --&gt; Superrefraktärer SE: Stufen 4: siehe Oben.</t>
  </si>
  <si>
    <t>Facebook:</t>
  </si>
  <si>
    <t>https://www.facebook.com/groups/FacharztRepetitoriumNeurologie</t>
  </si>
  <si>
    <t>Website:</t>
  </si>
  <si>
    <t xml:space="preserve">https://www.FacharztJetzt.de </t>
  </si>
  <si>
    <t>YouTube:</t>
  </si>
  <si>
    <t>https://www.youtube.com/channel/UCpCNN-cKl8NBRzR9hx5UD5Q</t>
  </si>
  <si>
    <t>Telegram - Hauptgruppe:</t>
  </si>
  <si>
    <t>https://t.me/joinchat/ibjGCvj6y6hkMTcy</t>
  </si>
  <si>
    <t>https://dgn.org/leitlinien/030-079-status-epilepticus-im-erwachsenenalter-</t>
  </si>
  <si>
    <t>Telegram - Lernmaterial:</t>
  </si>
  <si>
    <t xml:space="preserve">https://t.me/joinchat/lEX6O0pJO2M5ZGFi </t>
  </si>
  <si>
    <t>Telegram - Tele-Hintergrund:</t>
  </si>
  <si>
    <t>https://t.me/joinchat/5u_imBZhLBc1NThi</t>
  </si>
  <si>
    <t>Quelle: DGN-Leitlinie - Status epilepticus im Erwachsenenalter von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</si>
</sst>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9"/>
      <color theme="1"/>
      <name val="Calibri"/>
      <family val="2"/>
      <scheme val="minor"/>
    </font>
    <font>
      <b/>
      <sz val="14"/>
      <color rgb="FF0066FF"/>
      <name val="Calibri"/>
      <family val="2"/>
      <scheme val="minor"/>
    </font>
    <font>
      <b/>
      <sz val="8"/>
      <color rgb="FF0066FF"/>
      <name val="Calibri"/>
      <family val="2"/>
      <scheme val="minor"/>
    </font>
    <font>
      <b/>
      <sz val="11"/>
      <color rgb="FF66FF33"/>
      <name val="Calibri"/>
      <family val="2"/>
      <scheme val="minor"/>
    </font>
    <font>
      <sz val="10"/>
      <color theme="1"/>
      <name val="Calibri"/>
      <family val="2"/>
      <scheme val="minor"/>
    </font>
    <font>
      <sz val="12"/>
      <color theme="1"/>
      <name val="Calibri"/>
      <family val="2"/>
      <scheme val="minor"/>
    </font>
    <font>
      <b/>
      <sz val="8"/>
      <color theme="1"/>
      <name val="Calibri"/>
      <family val="2"/>
      <scheme val="minor"/>
    </font>
    <font>
      <b/>
      <sz val="8"/>
      <color rgb="FF66FF33"/>
      <name val="Calibri"/>
      <family val="2"/>
      <scheme val="minor"/>
    </font>
    <font>
      <b/>
      <sz val="9"/>
      <color theme="1"/>
      <name val="Calibri"/>
      <family val="2"/>
      <scheme val="minor"/>
    </font>
    <font>
      <b/>
      <sz val="11"/>
      <color theme="1" tint="0.34998626667073579"/>
      <name val="Calibri"/>
      <family val="2"/>
      <scheme val="minor"/>
    </font>
    <font>
      <sz val="11"/>
      <color theme="1" tint="0.34998626667073579"/>
      <name val="Calibri"/>
      <family val="2"/>
      <scheme val="minor"/>
    </font>
    <font>
      <b/>
      <u/>
      <sz val="11"/>
      <color theme="1" tint="0.34998626667073579"/>
      <name val="Calibri"/>
      <family val="2"/>
      <scheme val="minor"/>
    </font>
    <font>
      <i/>
      <sz val="11"/>
      <color theme="1"/>
      <name val="Calibri"/>
      <family val="2"/>
      <scheme val="minor"/>
    </font>
    <font>
      <sz val="11"/>
      <color theme="6" tint="-0.249977111117893"/>
      <name val="Calibri"/>
      <family val="2"/>
      <scheme val="minor"/>
    </font>
    <font>
      <u/>
      <sz val="11"/>
      <color theme="10"/>
      <name val="Calibri"/>
      <family val="2"/>
      <scheme val="minor"/>
    </font>
    <font>
      <u/>
      <sz val="10"/>
      <color theme="10"/>
      <name val="Calibri"/>
      <family val="2"/>
      <scheme val="minor"/>
    </font>
    <font>
      <u/>
      <sz val="9"/>
      <color theme="10"/>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66FF"/>
        <bgColor indexed="64"/>
      </patternFill>
    </fill>
    <fill>
      <patternFill patternType="solid">
        <fgColor theme="4" tint="0.79998168889431442"/>
        <bgColor indexed="64"/>
      </patternFill>
    </fill>
    <fill>
      <patternFill patternType="solid">
        <fgColor rgb="FF66FF33"/>
        <bgColor indexed="64"/>
      </patternFill>
    </fill>
    <fill>
      <patternFill patternType="solid">
        <fgColor theme="0"/>
        <bgColor indexed="64"/>
      </patternFill>
    </fill>
    <fill>
      <patternFill patternType="solid">
        <fgColor rgb="FF00CC00"/>
        <bgColor indexed="64"/>
      </patternFill>
    </fill>
    <fill>
      <patternFill patternType="solid">
        <fgColor theme="1" tint="4.9989318521683403E-2"/>
        <bgColor indexed="64"/>
      </patternFill>
    </fill>
    <fill>
      <patternFill patternType="solid">
        <fgColor rgb="FFFF0000"/>
        <bgColor indexed="64"/>
      </patternFill>
    </fill>
  </fills>
  <borders count="45">
    <border>
      <left/>
      <right/>
      <top/>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style="thick">
        <color indexed="64"/>
      </bottom>
      <diagonal/>
    </border>
    <border>
      <left/>
      <right/>
      <top style="thick">
        <color indexed="64"/>
      </top>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right style="thin">
        <color indexed="64"/>
      </right>
      <top/>
      <bottom/>
      <diagonal/>
    </border>
    <border>
      <left style="thin">
        <color indexed="64"/>
      </left>
      <right style="thin">
        <color indexed="64"/>
      </right>
      <top/>
      <bottom/>
      <diagonal/>
    </border>
    <border>
      <left style="thick">
        <color indexed="64"/>
      </left>
      <right/>
      <top/>
      <bottom/>
      <diagonal/>
    </border>
    <border>
      <left/>
      <right style="thin">
        <color indexed="64"/>
      </right>
      <top style="thick">
        <color indexed="64"/>
      </top>
      <bottom/>
      <diagonal/>
    </border>
    <border>
      <left/>
      <right/>
      <top style="thick">
        <color indexed="64"/>
      </top>
      <bottom style="thick">
        <color indexed="64"/>
      </bottom>
      <diagonal/>
    </border>
    <border>
      <left style="thin">
        <color indexed="64"/>
      </left>
      <right style="thin">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style="thick">
        <color indexed="64"/>
      </right>
      <top style="thick">
        <color indexed="64"/>
      </top>
      <bottom/>
      <diagonal/>
    </border>
    <border>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diagonal/>
    </border>
  </borders>
  <cellStyleXfs count="2">
    <xf numFmtId="0" fontId="0" fillId="0" borderId="0"/>
    <xf numFmtId="0" fontId="16" fillId="0" borderId="0" applyNumberFormat="0" applyFill="0" applyBorder="0" applyAlignment="0" applyProtection="0"/>
  </cellStyleXfs>
  <cellXfs count="145">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xf>
    <xf numFmtId="0" fontId="0" fillId="0" borderId="5" xfId="0" applyFont="1" applyBorder="1" applyAlignment="1">
      <alignment horizontal="left" vertical="center"/>
    </xf>
    <xf numFmtId="0" fontId="0" fillId="2" borderId="5" xfId="0" applyFont="1" applyFill="1" applyBorder="1" applyAlignment="1">
      <alignment horizontal="left" vertical="center"/>
    </xf>
    <xf numFmtId="0" fontId="0" fillId="2" borderId="8" xfId="0" applyFont="1" applyFill="1" applyBorder="1" applyAlignment="1">
      <alignment horizontal="left" vertical="center"/>
    </xf>
    <xf numFmtId="0" fontId="1" fillId="5" borderId="11" xfId="0" applyFont="1" applyFill="1" applyBorder="1" applyAlignment="1">
      <alignment horizontal="center" vertical="center" wrapText="1"/>
    </xf>
    <xf numFmtId="0" fontId="2" fillId="8" borderId="7" xfId="0" applyFont="1" applyFill="1" applyBorder="1" applyAlignment="1">
      <alignment horizontal="left" vertical="center"/>
    </xf>
    <xf numFmtId="0" fontId="2" fillId="8" borderId="4" xfId="0" applyFont="1" applyFill="1" applyBorder="1" applyAlignment="1">
      <alignment horizontal="left" vertical="center"/>
    </xf>
    <xf numFmtId="0" fontId="0" fillId="2" borderId="11" xfId="0" applyFont="1" applyFill="1" applyBorder="1" applyAlignment="1">
      <alignment horizontal="left" vertical="center"/>
    </xf>
    <xf numFmtId="0" fontId="0" fillId="8" borderId="5" xfId="0" applyFont="1" applyFill="1" applyBorder="1" applyAlignment="1">
      <alignment horizontal="left" vertical="center"/>
    </xf>
    <xf numFmtId="0" fontId="0" fillId="8" borderId="11" xfId="0" applyFont="1" applyFill="1" applyBorder="1" applyAlignment="1">
      <alignment horizontal="left" vertical="center"/>
    </xf>
    <xf numFmtId="0" fontId="2" fillId="8" borderId="4" xfId="0" applyFont="1" applyFill="1" applyBorder="1" applyAlignment="1">
      <alignment horizontal="left" vertical="center" wrapText="1"/>
    </xf>
    <xf numFmtId="0" fontId="2" fillId="8" borderId="3" xfId="0" applyFont="1" applyFill="1" applyBorder="1" applyAlignment="1">
      <alignment horizontal="left" vertical="center" wrapText="1"/>
    </xf>
    <xf numFmtId="0" fontId="1" fillId="3" borderId="5" xfId="0" applyFont="1" applyFill="1" applyBorder="1" applyAlignment="1">
      <alignment horizontal="left" vertical="center"/>
    </xf>
    <xf numFmtId="0" fontId="1" fillId="6" borderId="5" xfId="0" applyFont="1" applyFill="1" applyBorder="1" applyAlignment="1">
      <alignment vertical="center"/>
    </xf>
    <xf numFmtId="0" fontId="1" fillId="6" borderId="5" xfId="0" applyFont="1" applyFill="1" applyBorder="1" applyAlignment="1">
      <alignment vertical="center" wrapText="1"/>
    </xf>
    <xf numFmtId="0" fontId="0" fillId="8" borderId="5" xfId="0" applyFont="1" applyFill="1" applyBorder="1" applyAlignment="1">
      <alignment horizontal="left" vertical="center" wrapText="1"/>
    </xf>
    <xf numFmtId="0" fontId="1" fillId="0" borderId="5" xfId="0" applyFont="1" applyBorder="1" applyAlignment="1">
      <alignment horizontal="center" vertical="center"/>
    </xf>
    <xf numFmtId="0" fontId="1" fillId="8"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1" xfId="0" applyFont="1" applyFill="1" applyBorder="1" applyAlignment="1">
      <alignment horizontal="left" vertical="center"/>
    </xf>
    <xf numFmtId="0" fontId="0" fillId="0" borderId="5" xfId="0" applyFont="1" applyFill="1" applyBorder="1" applyAlignment="1">
      <alignment horizontal="left" vertical="center" wrapText="1"/>
    </xf>
    <xf numFmtId="0" fontId="1" fillId="3" borderId="11" xfId="0" applyFont="1" applyFill="1" applyBorder="1" applyAlignment="1">
      <alignment horizontal="left" vertical="center"/>
    </xf>
    <xf numFmtId="0" fontId="6" fillId="8" borderId="5" xfId="0" applyFont="1" applyFill="1" applyBorder="1" applyAlignment="1">
      <alignment horizontal="left" vertical="center" wrapText="1"/>
    </xf>
    <xf numFmtId="0" fontId="11" fillId="6" borderId="5" xfId="0" applyFont="1" applyFill="1" applyBorder="1" applyAlignment="1">
      <alignment vertical="center"/>
    </xf>
    <xf numFmtId="0" fontId="12" fillId="0" borderId="5"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Fill="1" applyBorder="1" applyAlignment="1">
      <alignment horizontal="left" vertical="center"/>
    </xf>
    <xf numFmtId="0" fontId="12" fillId="8" borderId="5" xfId="0" applyFont="1" applyFill="1" applyBorder="1" applyAlignment="1">
      <alignment horizontal="left" vertical="center"/>
    </xf>
    <xf numFmtId="0" fontId="0" fillId="0" borderId="11" xfId="0" applyFont="1" applyFill="1" applyBorder="1" applyAlignment="1">
      <alignment horizontal="left" vertical="center" wrapText="1"/>
    </xf>
    <xf numFmtId="0" fontId="0" fillId="7" borderId="8" xfId="0" applyFont="1" applyFill="1" applyBorder="1" applyAlignment="1">
      <alignment horizontal="left" vertical="center"/>
    </xf>
    <xf numFmtId="0" fontId="1" fillId="7" borderId="8" xfId="0" applyFont="1" applyFill="1" applyBorder="1" applyAlignment="1">
      <alignment horizontal="center" vertical="center"/>
    </xf>
    <xf numFmtId="0" fontId="1" fillId="7" borderId="8" xfId="0" applyFont="1" applyFill="1" applyBorder="1" applyAlignment="1">
      <alignment horizontal="left" vertical="center"/>
    </xf>
    <xf numFmtId="0" fontId="0" fillId="7" borderId="10" xfId="0" applyFont="1" applyFill="1" applyBorder="1" applyAlignment="1">
      <alignment horizontal="left" vertical="center"/>
    </xf>
    <xf numFmtId="0" fontId="1" fillId="7" borderId="5" xfId="0" applyFont="1" applyFill="1" applyBorder="1" applyAlignment="1">
      <alignment horizontal="left" vertical="center"/>
    </xf>
    <xf numFmtId="0" fontId="0" fillId="7" borderId="5" xfId="0" applyFont="1" applyFill="1" applyBorder="1" applyAlignment="1">
      <alignment horizontal="left" vertical="center"/>
    </xf>
    <xf numFmtId="0" fontId="0" fillId="7" borderId="5" xfId="0" applyFont="1" applyFill="1" applyBorder="1" applyAlignment="1">
      <alignment horizontal="left" vertical="center" wrapText="1"/>
    </xf>
    <xf numFmtId="0" fontId="11" fillId="7" borderId="5" xfId="0" applyFont="1" applyFill="1" applyBorder="1" applyAlignment="1">
      <alignment horizontal="left" vertical="center"/>
    </xf>
    <xf numFmtId="0" fontId="12" fillId="7" borderId="5" xfId="0" applyFont="1" applyFill="1" applyBorder="1" applyAlignment="1">
      <alignment horizontal="left" vertical="center"/>
    </xf>
    <xf numFmtId="0" fontId="1" fillId="7" borderId="8" xfId="0" applyFont="1" applyFill="1" applyBorder="1" applyAlignment="1">
      <alignment vertical="center"/>
    </xf>
    <xf numFmtId="0" fontId="1" fillId="7" borderId="31" xfId="0" applyFont="1" applyFill="1" applyBorder="1" applyAlignment="1">
      <alignment vertical="center" wrapText="1"/>
    </xf>
    <xf numFmtId="0" fontId="0" fillId="7" borderId="11" xfId="0" applyFont="1" applyFill="1" applyBorder="1" applyAlignment="1">
      <alignment horizontal="left" vertical="center"/>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6" xfId="0" applyFont="1" applyBorder="1" applyAlignment="1">
      <alignment horizontal="left" vertical="top"/>
    </xf>
    <xf numFmtId="0" fontId="0" fillId="7" borderId="11" xfId="0" applyFont="1" applyFill="1" applyBorder="1" applyAlignment="1">
      <alignment horizontal="left" vertical="center" wrapText="1"/>
    </xf>
    <xf numFmtId="0" fontId="0" fillId="8" borderId="11" xfId="0" applyFont="1" applyFill="1" applyBorder="1" applyAlignment="1">
      <alignment horizontal="left" vertical="center" wrapText="1"/>
    </xf>
    <xf numFmtId="0" fontId="6" fillId="8" borderId="4" xfId="0" applyFont="1" applyFill="1" applyBorder="1" applyAlignment="1">
      <alignment horizontal="left" vertical="center" wrapText="1"/>
    </xf>
    <xf numFmtId="0" fontId="0" fillId="10" borderId="11" xfId="0" applyFont="1" applyFill="1" applyBorder="1" applyAlignment="1">
      <alignment horizontal="left" vertical="center"/>
    </xf>
    <xf numFmtId="0" fontId="0" fillId="10" borderId="5" xfId="0" applyFont="1" applyFill="1" applyBorder="1" applyAlignment="1">
      <alignment horizontal="left" vertical="center"/>
    </xf>
    <xf numFmtId="0" fontId="0" fillId="5" borderId="33" xfId="0" applyFont="1" applyFill="1" applyBorder="1" applyAlignment="1">
      <alignment vertical="center"/>
    </xf>
    <xf numFmtId="0" fontId="0" fillId="5" borderId="27" xfId="0" applyFont="1" applyFill="1" applyBorder="1" applyAlignment="1">
      <alignment vertical="center"/>
    </xf>
    <xf numFmtId="0" fontId="15" fillId="7" borderId="5" xfId="0" applyFont="1" applyFill="1" applyBorder="1" applyAlignment="1">
      <alignment horizontal="left" vertical="center"/>
    </xf>
    <xf numFmtId="0" fontId="15" fillId="7" borderId="5"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6" xfId="0" applyFont="1" applyBorder="1" applyAlignment="1">
      <alignment horizontal="left" vertical="top"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5" borderId="9"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5" fillId="5" borderId="35"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37" xfId="0"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6" xfId="0" applyFont="1" applyBorder="1" applyAlignment="1">
      <alignment horizontal="left" vertical="center" wrapText="1"/>
    </xf>
    <xf numFmtId="0" fontId="1" fillId="5" borderId="35" xfId="0" applyFont="1" applyFill="1" applyBorder="1" applyAlignment="1">
      <alignment horizontal="left" vertical="center" wrapText="1"/>
    </xf>
    <xf numFmtId="0" fontId="1" fillId="5" borderId="19"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7" borderId="39" xfId="0" applyFont="1" applyFill="1" applyBorder="1" applyAlignment="1">
      <alignment horizontal="left" vertical="center" wrapText="1"/>
    </xf>
    <xf numFmtId="0" fontId="1" fillId="7" borderId="32" xfId="0" applyFont="1" applyFill="1" applyBorder="1" applyAlignment="1">
      <alignment horizontal="left" vertical="center"/>
    </xf>
    <xf numFmtId="0" fontId="1" fillId="5" borderId="33"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0" fillId="7" borderId="19" xfId="0" applyFont="1" applyFill="1" applyBorder="1" applyAlignment="1">
      <alignment horizontal="left" vertical="top" wrapText="1"/>
    </xf>
    <xf numFmtId="0" fontId="0" fillId="7" borderId="16" xfId="0" applyFont="1" applyFill="1" applyBorder="1" applyAlignment="1">
      <alignment horizontal="left" vertical="top" wrapText="1"/>
    </xf>
    <xf numFmtId="0" fontId="0" fillId="7" borderId="23" xfId="0" applyFont="1" applyFill="1" applyBorder="1" applyAlignment="1">
      <alignment horizontal="left" vertical="top" wrapText="1"/>
    </xf>
    <xf numFmtId="0" fontId="0" fillId="7" borderId="22"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20"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2" xfId="0" applyFont="1" applyFill="1" applyBorder="1" applyAlignment="1">
      <alignment horizontal="left" vertical="top" wrapText="1"/>
    </xf>
    <xf numFmtId="0" fontId="0" fillId="7" borderId="25" xfId="0" applyFont="1" applyFill="1" applyBorder="1" applyAlignment="1">
      <alignment horizontal="left" vertical="center" wrapText="1"/>
    </xf>
    <xf numFmtId="0" fontId="0" fillId="7" borderId="2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2" fillId="8" borderId="40"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0" fontId="2" fillId="8" borderId="43" xfId="0" applyFont="1" applyFill="1" applyBorder="1" applyAlignment="1">
      <alignment horizontal="left" vertical="center" wrapText="1"/>
    </xf>
    <xf numFmtId="0" fontId="0" fillId="9" borderId="5" xfId="0" applyFont="1" applyFill="1" applyBorder="1" applyAlignment="1">
      <alignment horizontal="left" vertical="center" wrapText="1"/>
    </xf>
    <xf numFmtId="0" fontId="1" fillId="5" borderId="33"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2" fillId="8" borderId="2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0" fillId="8" borderId="1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6" xfId="0" applyFont="1" applyFill="1" applyBorder="1" applyAlignment="1">
      <alignment horizontal="center" vertical="center"/>
    </xf>
    <xf numFmtId="0" fontId="0" fillId="7" borderId="30" xfId="0" applyFont="1" applyFill="1" applyBorder="1" applyAlignment="1">
      <alignment horizontal="center" vertical="center"/>
    </xf>
    <xf numFmtId="0" fontId="0" fillId="7" borderId="31"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25" xfId="0" applyFont="1" applyFill="1" applyBorder="1" applyAlignment="1">
      <alignment horizontal="left" vertical="center"/>
    </xf>
    <xf numFmtId="0" fontId="0" fillId="7" borderId="10" xfId="0" applyFont="1" applyFill="1" applyBorder="1" applyAlignment="1">
      <alignment horizontal="left" vertical="center"/>
    </xf>
    <xf numFmtId="0" fontId="0" fillId="7" borderId="29" xfId="0" applyFont="1" applyFill="1" applyBorder="1" applyAlignment="1">
      <alignment horizontal="left" vertical="center"/>
    </xf>
    <xf numFmtId="0" fontId="2" fillId="8" borderId="44" xfId="0" applyFont="1" applyFill="1" applyBorder="1" applyAlignment="1">
      <alignment horizontal="left" vertical="top" wrapText="1"/>
    </xf>
    <xf numFmtId="0" fontId="2" fillId="8" borderId="9" xfId="0" applyFont="1" applyFill="1" applyBorder="1" applyAlignment="1">
      <alignment horizontal="left" vertical="top" wrapText="1"/>
    </xf>
    <xf numFmtId="0" fontId="0" fillId="7" borderId="38" xfId="0" applyFont="1" applyFill="1" applyBorder="1" applyAlignment="1">
      <alignment horizontal="center" vertical="center"/>
    </xf>
    <xf numFmtId="0" fontId="0" fillId="11" borderId="29" xfId="0" applyFont="1" applyFill="1" applyBorder="1" applyAlignment="1">
      <alignment horizontal="center" vertical="center"/>
    </xf>
    <xf numFmtId="0" fontId="0" fillId="11" borderId="21" xfId="0" applyFont="1" applyFill="1" applyBorder="1" applyAlignment="1">
      <alignment horizontal="center" vertical="center"/>
    </xf>
    <xf numFmtId="0" fontId="0" fillId="11" borderId="1" xfId="0" applyFont="1" applyFill="1" applyBorder="1" applyAlignment="1">
      <alignment horizontal="center" vertical="center"/>
    </xf>
    <xf numFmtId="0" fontId="6" fillId="0" borderId="22" xfId="0" applyFont="1" applyBorder="1" applyAlignment="1">
      <alignment horizontal="center" vertical="center" wrapText="1"/>
    </xf>
    <xf numFmtId="0" fontId="0" fillId="0" borderId="5" xfId="0" applyFont="1" applyBorder="1" applyAlignment="1">
      <alignment horizontal="left" vertical="top"/>
    </xf>
    <xf numFmtId="0" fontId="0" fillId="0" borderId="38" xfId="0" applyBorder="1" applyAlignment="1">
      <alignment horizontal="center" vertical="center"/>
    </xf>
    <xf numFmtId="0" fontId="0" fillId="7" borderId="13" xfId="0" applyFont="1" applyFill="1" applyBorder="1" applyAlignment="1">
      <alignment horizontal="center" vertical="center"/>
    </xf>
    <xf numFmtId="0" fontId="0" fillId="7" borderId="6" xfId="0" applyFont="1" applyFill="1" applyBorder="1" applyAlignment="1">
      <alignment horizontal="center" vertical="center"/>
    </xf>
    <xf numFmtId="0" fontId="1" fillId="4" borderId="32" xfId="0" applyFont="1" applyFill="1" applyBorder="1" applyAlignment="1">
      <alignment horizontal="left" vertical="center" wrapText="1"/>
    </xf>
    <xf numFmtId="0" fontId="1" fillId="7" borderId="23"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38" xfId="0" applyFont="1" applyFill="1" applyBorder="1" applyAlignment="1">
      <alignment horizontal="left" vertical="center"/>
    </xf>
    <xf numFmtId="0" fontId="1" fillId="7" borderId="31" xfId="0" applyFont="1" applyFill="1" applyBorder="1" applyAlignment="1">
      <alignment horizontal="left" vertical="center"/>
    </xf>
    <xf numFmtId="0" fontId="1" fillId="7" borderId="14" xfId="0" applyFont="1" applyFill="1" applyBorder="1" applyAlignment="1">
      <alignment horizontal="left" vertical="center"/>
    </xf>
    <xf numFmtId="0" fontId="1" fillId="7" borderId="6" xfId="0" applyFont="1" applyFill="1" applyBorder="1" applyAlignment="1">
      <alignment horizontal="left" vertical="center"/>
    </xf>
    <xf numFmtId="0" fontId="0" fillId="0" borderId="0" xfId="0" applyAlignment="1">
      <alignment horizontal="center" vertical="center"/>
    </xf>
    <xf numFmtId="0" fontId="6" fillId="0" borderId="0" xfId="0" applyFont="1" applyAlignment="1">
      <alignment horizontal="left" vertical="center" wrapText="1"/>
    </xf>
    <xf numFmtId="0" fontId="17" fillId="0" borderId="0" xfId="1" applyFont="1" applyAlignment="1">
      <alignment horizontal="left" vertical="center"/>
    </xf>
    <xf numFmtId="0" fontId="6" fillId="0" borderId="0" xfId="0" applyFont="1" applyAlignment="1">
      <alignment horizontal="left" vertical="center"/>
    </xf>
    <xf numFmtId="0" fontId="2" fillId="0" borderId="0" xfId="0" applyFont="1" applyAlignment="1"/>
    <xf numFmtId="0" fontId="17" fillId="0" borderId="0" xfId="1" applyFont="1" applyAlignment="1"/>
    <xf numFmtId="0" fontId="18" fillId="0" borderId="0" xfId="1"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66FF33"/>
      <color rgb="FF00CC00"/>
      <color rgb="FFCCFF99"/>
      <color rgb="FF00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291706</xdr:colOff>
      <xdr:row>35</xdr:row>
      <xdr:rowOff>84174</xdr:rowOff>
    </xdr:from>
    <xdr:to>
      <xdr:col>10</xdr:col>
      <xdr:colOff>281232</xdr:colOff>
      <xdr:row>42</xdr:row>
      <xdr:rowOff>167076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3588821" y="11953789"/>
          <a:ext cx="4671430" cy="1416402"/>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pCNN-cKl8NBRzR9hx5UD5Q" TargetMode="External"/><Relationship Id="rId7" Type="http://schemas.openxmlformats.org/officeDocument/2006/relationships/hyperlink" Target="https://t.me/joinchat/5u_imBZhLBc1NThi" TargetMode="External"/><Relationship Id="rId2" Type="http://schemas.openxmlformats.org/officeDocument/2006/relationships/hyperlink" Target="https://www.facharztjetzt.de/" TargetMode="External"/><Relationship Id="rId1" Type="http://schemas.openxmlformats.org/officeDocument/2006/relationships/hyperlink" Target="https://www.facebook.com/groups/FacharztRepetitoriumNeurologie" TargetMode="External"/><Relationship Id="rId6" Type="http://schemas.openxmlformats.org/officeDocument/2006/relationships/hyperlink" Target="https://t.me/joinchat/lEX6O0pJO2M5ZGFi" TargetMode="External"/><Relationship Id="rId5" Type="http://schemas.openxmlformats.org/officeDocument/2006/relationships/hyperlink" Target="https://dgn.org/leitlinien/030-079-status-epilepticus-im-erwachsenenalter-" TargetMode="External"/><Relationship Id="rId4" Type="http://schemas.openxmlformats.org/officeDocument/2006/relationships/hyperlink" Target="https://t.me/joinchat/ibjGCvj6y6hkMTcy"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zoomScale="130" zoomScaleNormal="130" workbookViewId="0">
      <pane xSplit="2" ySplit="3" topLeftCell="C49" activePane="bottomRight" state="frozen"/>
      <selection pane="topRight" activeCell="C1" sqref="C1"/>
      <selection pane="bottomLeft" activeCell="A4" sqref="A4"/>
      <selection pane="bottomRight" activeCell="F46" sqref="F46"/>
    </sheetView>
  </sheetViews>
  <sheetFormatPr defaultColWidth="9.140625" defaultRowHeight="15" x14ac:dyDescent="0.25"/>
  <cols>
    <col min="1" max="1" width="5.140625" style="1" customWidth="1"/>
    <col min="2" max="2" width="17.85546875" style="2" customWidth="1"/>
    <col min="3" max="3" width="8.42578125" style="2" customWidth="1"/>
    <col min="4" max="4" width="17.85546875" style="1" customWidth="1"/>
    <col min="5" max="5" width="13.42578125" style="1" customWidth="1"/>
    <col min="6" max="6" width="15.42578125" style="1" customWidth="1"/>
    <col min="7" max="7" width="16" style="1" bestFit="1" customWidth="1"/>
    <col min="8" max="8" width="10" style="1" bestFit="1" customWidth="1"/>
    <col min="9" max="10" width="7.7109375" style="1" customWidth="1"/>
    <col min="11" max="11" width="7.7109375" customWidth="1"/>
    <col min="12" max="12" width="13.7109375" style="1" customWidth="1"/>
    <col min="13" max="13" width="33.7109375" style="1" customWidth="1"/>
    <col min="14" max="16384" width="9.140625" style="1"/>
  </cols>
  <sheetData>
    <row r="1" spans="1:13" ht="27.75" customHeight="1" thickTop="1" thickBot="1" x14ac:dyDescent="0.3">
      <c r="A1" s="60" t="s">
        <v>39</v>
      </c>
      <c r="B1" s="61"/>
      <c r="C1" s="61"/>
      <c r="D1" s="61"/>
      <c r="E1" s="61"/>
      <c r="F1" s="61"/>
      <c r="G1" s="61"/>
      <c r="H1" s="61"/>
      <c r="I1" s="61"/>
      <c r="J1" s="61"/>
      <c r="K1" s="61"/>
      <c r="L1" s="61"/>
      <c r="M1" s="62"/>
    </row>
    <row r="2" spans="1:13" ht="15.75" customHeight="1" thickTop="1" x14ac:dyDescent="0.25">
      <c r="A2" s="77" t="s">
        <v>84</v>
      </c>
      <c r="B2" s="52"/>
      <c r="C2" s="68" t="s">
        <v>32</v>
      </c>
      <c r="D2" s="63"/>
      <c r="E2" s="63" t="s">
        <v>47</v>
      </c>
      <c r="F2" s="63" t="s">
        <v>25</v>
      </c>
      <c r="G2" s="63" t="s">
        <v>21</v>
      </c>
      <c r="H2" s="63" t="s">
        <v>26</v>
      </c>
      <c r="I2" s="63" t="s">
        <v>19</v>
      </c>
      <c r="J2" s="63"/>
      <c r="K2" s="63"/>
      <c r="L2" s="63" t="s">
        <v>18</v>
      </c>
      <c r="M2" s="66" t="s">
        <v>27</v>
      </c>
    </row>
    <row r="3" spans="1:13" ht="28.5" customHeight="1" thickBot="1" x14ac:dyDescent="0.3">
      <c r="A3" s="79"/>
      <c r="B3" s="53"/>
      <c r="C3" s="69"/>
      <c r="D3" s="64"/>
      <c r="E3" s="64"/>
      <c r="F3" s="64"/>
      <c r="G3" s="64"/>
      <c r="H3" s="64"/>
      <c r="I3" s="7">
        <v>50</v>
      </c>
      <c r="J3" s="7">
        <v>75</v>
      </c>
      <c r="K3" s="7">
        <v>100</v>
      </c>
      <c r="L3" s="64"/>
      <c r="M3" s="67"/>
    </row>
    <row r="4" spans="1:13" ht="15" customHeight="1" thickTop="1" x14ac:dyDescent="0.25">
      <c r="A4" s="104" t="s">
        <v>17</v>
      </c>
      <c r="B4" s="70" t="s">
        <v>69</v>
      </c>
      <c r="C4" s="42" t="s">
        <v>11</v>
      </c>
      <c r="D4" s="41" t="s">
        <v>83</v>
      </c>
      <c r="E4" s="32">
        <v>0.1</v>
      </c>
      <c r="F4" s="33">
        <v>4</v>
      </c>
      <c r="G4" s="32" t="s">
        <v>20</v>
      </c>
      <c r="H4" s="32">
        <v>8</v>
      </c>
      <c r="I4" s="112">
        <v>4</v>
      </c>
      <c r="J4" s="121"/>
      <c r="K4" s="113"/>
      <c r="L4" s="32" t="s">
        <v>13</v>
      </c>
      <c r="M4" s="8" t="s">
        <v>76</v>
      </c>
    </row>
    <row r="5" spans="1:13" ht="15" customHeight="1" x14ac:dyDescent="0.25">
      <c r="A5" s="105"/>
      <c r="B5" s="71"/>
      <c r="C5" s="65" t="s">
        <v>7</v>
      </c>
      <c r="D5" s="16" t="s">
        <v>34</v>
      </c>
      <c r="E5" s="4" t="s">
        <v>16</v>
      </c>
      <c r="F5" s="19">
        <v>10</v>
      </c>
      <c r="G5" s="21" t="s">
        <v>73</v>
      </c>
      <c r="H5" s="4" t="s">
        <v>64</v>
      </c>
      <c r="I5" s="4">
        <f>50*0.175</f>
        <v>8.75</v>
      </c>
      <c r="J5" s="109">
        <v>10</v>
      </c>
      <c r="K5" s="111"/>
      <c r="L5" s="4" t="s">
        <v>13</v>
      </c>
      <c r="M5" s="9" t="s">
        <v>31</v>
      </c>
    </row>
    <row r="6" spans="1:13" ht="15" customHeight="1" x14ac:dyDescent="0.25">
      <c r="A6" s="105"/>
      <c r="B6" s="71"/>
      <c r="C6" s="65"/>
      <c r="D6" s="26" t="s">
        <v>72</v>
      </c>
      <c r="E6" s="27" t="s">
        <v>30</v>
      </c>
      <c r="F6" s="28">
        <v>20</v>
      </c>
      <c r="G6" s="29" t="s">
        <v>45</v>
      </c>
      <c r="H6" s="27" t="s">
        <v>64</v>
      </c>
      <c r="I6" s="27">
        <f>50*0.25</f>
        <v>12.5</v>
      </c>
      <c r="J6" s="27">
        <f>75*0.25</f>
        <v>18.75</v>
      </c>
      <c r="K6" s="30">
        <v>20</v>
      </c>
      <c r="L6" s="27" t="s">
        <v>13</v>
      </c>
      <c r="M6" s="9" t="s">
        <v>67</v>
      </c>
    </row>
    <row r="7" spans="1:13" ht="24" customHeight="1" x14ac:dyDescent="0.25">
      <c r="A7" s="105"/>
      <c r="B7" s="71"/>
      <c r="C7" s="65"/>
      <c r="D7" s="16" t="s">
        <v>15</v>
      </c>
      <c r="E7" s="11">
        <v>1.4999999999999999E-2</v>
      </c>
      <c r="F7" s="20">
        <v>1</v>
      </c>
      <c r="G7" s="11" t="s">
        <v>22</v>
      </c>
      <c r="H7" s="4" t="s">
        <v>65</v>
      </c>
      <c r="I7" s="11">
        <f t="shared" ref="I7:I10" si="0">50*E7</f>
        <v>0.75</v>
      </c>
      <c r="J7" s="109">
        <v>1</v>
      </c>
      <c r="K7" s="111"/>
      <c r="L7" s="18" t="s">
        <v>74</v>
      </c>
      <c r="M7" s="13" t="s">
        <v>75</v>
      </c>
    </row>
    <row r="8" spans="1:13" ht="15" customHeight="1" x14ac:dyDescent="0.25">
      <c r="A8" s="105"/>
      <c r="B8" s="71"/>
      <c r="C8" s="65"/>
      <c r="D8" s="16" t="s">
        <v>33</v>
      </c>
      <c r="E8" s="11">
        <v>0.2</v>
      </c>
      <c r="F8" s="20">
        <v>10</v>
      </c>
      <c r="G8" s="21" t="s">
        <v>51</v>
      </c>
      <c r="H8" s="25">
        <v>20</v>
      </c>
      <c r="I8" s="109">
        <f t="shared" si="0"/>
        <v>10</v>
      </c>
      <c r="J8" s="110"/>
      <c r="K8" s="111"/>
      <c r="L8" s="11" t="s">
        <v>13</v>
      </c>
      <c r="M8" s="9" t="s">
        <v>88</v>
      </c>
    </row>
    <row r="9" spans="1:13" ht="45.75" thickBot="1" x14ac:dyDescent="0.3">
      <c r="A9" s="106"/>
      <c r="B9" s="72"/>
      <c r="C9" s="65"/>
      <c r="D9" s="17" t="s">
        <v>50</v>
      </c>
      <c r="E9" s="1" t="s">
        <v>45</v>
      </c>
      <c r="F9" s="48" t="s">
        <v>44</v>
      </c>
      <c r="G9" s="11" t="s">
        <v>73</v>
      </c>
      <c r="H9" s="25">
        <v>20</v>
      </c>
      <c r="I9" s="109" t="s">
        <v>66</v>
      </c>
      <c r="J9" s="110"/>
      <c r="K9" s="111"/>
      <c r="L9" s="12" t="s">
        <v>13</v>
      </c>
      <c r="M9" s="49" t="s">
        <v>77</v>
      </c>
    </row>
    <row r="10" spans="1:13" ht="15.75" thickTop="1" x14ac:dyDescent="0.25">
      <c r="A10" s="105" t="s">
        <v>12</v>
      </c>
      <c r="B10" s="82" t="s">
        <v>61</v>
      </c>
      <c r="C10" s="131" t="s">
        <v>11</v>
      </c>
      <c r="D10" s="34" t="s">
        <v>10</v>
      </c>
      <c r="E10" s="32">
        <v>30</v>
      </c>
      <c r="F10" s="35">
        <v>2250</v>
      </c>
      <c r="G10" s="32" t="s">
        <v>42</v>
      </c>
      <c r="H10" s="116">
        <v>4500</v>
      </c>
      <c r="I10" s="32">
        <f t="shared" si="0"/>
        <v>1500</v>
      </c>
      <c r="J10" s="112">
        <f t="shared" ref="J10:J11" si="1">75*E10</f>
        <v>2250</v>
      </c>
      <c r="K10" s="113"/>
      <c r="L10" s="35" t="s">
        <v>13</v>
      </c>
      <c r="M10" s="119" t="s">
        <v>87</v>
      </c>
    </row>
    <row r="11" spans="1:13" x14ac:dyDescent="0.25">
      <c r="A11" s="105"/>
      <c r="B11" s="83"/>
      <c r="C11" s="132"/>
      <c r="D11" s="36" t="s">
        <v>10</v>
      </c>
      <c r="E11" s="54">
        <v>60</v>
      </c>
      <c r="F11" s="55" t="s">
        <v>81</v>
      </c>
      <c r="G11" s="54" t="s">
        <v>28</v>
      </c>
      <c r="H11" s="117"/>
      <c r="I11" s="54">
        <f>50*E11</f>
        <v>3000</v>
      </c>
      <c r="J11" s="114">
        <f t="shared" si="1"/>
        <v>4500</v>
      </c>
      <c r="K11" s="115"/>
      <c r="L11" s="54" t="s">
        <v>9</v>
      </c>
      <c r="M11" s="120"/>
    </row>
    <row r="12" spans="1:13" ht="30.75" customHeight="1" x14ac:dyDescent="0.25">
      <c r="A12" s="105"/>
      <c r="B12" s="83"/>
      <c r="C12" s="132"/>
      <c r="D12" s="36" t="s">
        <v>8</v>
      </c>
      <c r="E12" s="37">
        <v>20</v>
      </c>
      <c r="F12" s="37">
        <v>1500</v>
      </c>
      <c r="G12" s="38" t="s">
        <v>41</v>
      </c>
      <c r="H12" s="118">
        <v>3000</v>
      </c>
      <c r="I12" s="37">
        <f>50*20</f>
        <v>1000</v>
      </c>
      <c r="J12" s="128">
        <f>75*20</f>
        <v>1500</v>
      </c>
      <c r="K12" s="129"/>
      <c r="L12" s="37" t="s">
        <v>13</v>
      </c>
      <c r="M12" s="107" t="s">
        <v>86</v>
      </c>
    </row>
    <row r="13" spans="1:13" ht="34.5" customHeight="1" x14ac:dyDescent="0.25">
      <c r="A13" s="105"/>
      <c r="B13" s="83"/>
      <c r="C13" s="132"/>
      <c r="D13" s="36" t="s">
        <v>8</v>
      </c>
      <c r="E13" s="54">
        <v>40</v>
      </c>
      <c r="F13" s="55" t="s">
        <v>82</v>
      </c>
      <c r="G13" s="54" t="s">
        <v>28</v>
      </c>
      <c r="H13" s="117"/>
      <c r="I13" s="54">
        <f>50*40</f>
        <v>2000</v>
      </c>
      <c r="J13" s="114">
        <f>75*40</f>
        <v>3000</v>
      </c>
      <c r="K13" s="115"/>
      <c r="L13" s="54" t="s">
        <v>9</v>
      </c>
      <c r="M13" s="108"/>
    </row>
    <row r="14" spans="1:13" x14ac:dyDescent="0.25">
      <c r="A14" s="105"/>
      <c r="B14" s="83"/>
      <c r="C14" s="133"/>
      <c r="D14" s="39" t="s">
        <v>24</v>
      </c>
      <c r="E14" s="40">
        <v>20</v>
      </c>
      <c r="F14" s="122" t="s">
        <v>56</v>
      </c>
      <c r="G14" s="40" t="s">
        <v>28</v>
      </c>
      <c r="H14" s="40">
        <v>1500</v>
      </c>
      <c r="I14" s="40">
        <f>50*E14</f>
        <v>1000</v>
      </c>
      <c r="J14" s="40">
        <f>75*E14</f>
        <v>1500</v>
      </c>
      <c r="K14" s="40">
        <v>2000</v>
      </c>
      <c r="L14" s="40" t="s">
        <v>9</v>
      </c>
      <c r="M14" s="9" t="s">
        <v>68</v>
      </c>
    </row>
    <row r="15" spans="1:13" ht="60" x14ac:dyDescent="0.25">
      <c r="A15" s="105"/>
      <c r="B15" s="83"/>
      <c r="C15" s="65" t="s">
        <v>7</v>
      </c>
      <c r="D15" s="15" t="s">
        <v>6</v>
      </c>
      <c r="E15" s="4">
        <v>20</v>
      </c>
      <c r="F15" s="123"/>
      <c r="G15" s="4" t="s">
        <v>46</v>
      </c>
      <c r="H15" s="5"/>
      <c r="I15" s="51">
        <f>50*E15</f>
        <v>1000</v>
      </c>
      <c r="J15" s="51">
        <f>75*E15</f>
        <v>1500</v>
      </c>
      <c r="K15" s="51">
        <f>100*E15</f>
        <v>2000</v>
      </c>
      <c r="L15" s="11" t="s">
        <v>9</v>
      </c>
      <c r="M15" s="13" t="s">
        <v>78</v>
      </c>
    </row>
    <row r="16" spans="1:13" x14ac:dyDescent="0.25">
      <c r="A16" s="105"/>
      <c r="B16" s="83"/>
      <c r="C16" s="65"/>
      <c r="D16" s="15" t="s">
        <v>5</v>
      </c>
      <c r="E16" s="4" t="s">
        <v>4</v>
      </c>
      <c r="F16" s="123"/>
      <c r="G16" s="4" t="s">
        <v>3</v>
      </c>
      <c r="H16" s="5"/>
      <c r="I16" s="51">
        <f>50*17.5</f>
        <v>875</v>
      </c>
      <c r="J16" s="51">
        <f>75*17.5</f>
        <v>1312.5</v>
      </c>
      <c r="K16" s="51">
        <f>100*17.5</f>
        <v>1750</v>
      </c>
      <c r="L16" s="11" t="s">
        <v>9</v>
      </c>
      <c r="M16" s="13" t="s">
        <v>2</v>
      </c>
    </row>
    <row r="17" spans="1:14" ht="48.75" thickBot="1" x14ac:dyDescent="0.3">
      <c r="A17" s="106"/>
      <c r="B17" s="84"/>
      <c r="C17" s="130"/>
      <c r="D17" s="24" t="s">
        <v>1</v>
      </c>
      <c r="E17" s="22">
        <v>5</v>
      </c>
      <c r="F17" s="124"/>
      <c r="G17" s="31" t="s">
        <v>58</v>
      </c>
      <c r="H17" s="10"/>
      <c r="I17" s="50">
        <f>50*E17</f>
        <v>250</v>
      </c>
      <c r="J17" s="50">
        <f>75*E17</f>
        <v>375</v>
      </c>
      <c r="K17" s="50">
        <f>100*E17</f>
        <v>500</v>
      </c>
      <c r="L17" s="23" t="s">
        <v>55</v>
      </c>
      <c r="M17" s="14" t="s">
        <v>85</v>
      </c>
    </row>
    <row r="18" spans="1:14" ht="27" customHeight="1" thickTop="1" x14ac:dyDescent="0.25">
      <c r="A18" s="77" t="s">
        <v>36</v>
      </c>
      <c r="B18" s="76" t="s">
        <v>80</v>
      </c>
      <c r="C18" s="134" t="s">
        <v>14</v>
      </c>
      <c r="D18" s="135"/>
      <c r="E18" s="32">
        <v>0.2</v>
      </c>
      <c r="F18" s="94" t="s">
        <v>40</v>
      </c>
      <c r="G18" s="37" t="s">
        <v>51</v>
      </c>
      <c r="H18" s="6"/>
      <c r="I18" s="32">
        <f>I3*0.2</f>
        <v>10</v>
      </c>
      <c r="J18" s="32">
        <f t="shared" ref="J18:K18" si="2">J3*0.2</f>
        <v>15</v>
      </c>
      <c r="K18" s="32">
        <f t="shared" si="2"/>
        <v>20</v>
      </c>
      <c r="L18" s="97" t="s">
        <v>53</v>
      </c>
      <c r="M18" s="98"/>
      <c r="N18" s="125" t="s">
        <v>79</v>
      </c>
    </row>
    <row r="19" spans="1:14" ht="36" customHeight="1" x14ac:dyDescent="0.25">
      <c r="A19" s="78"/>
      <c r="B19" s="71"/>
      <c r="C19" s="136" t="s">
        <v>35</v>
      </c>
      <c r="D19" s="137"/>
      <c r="E19" s="37">
        <v>2</v>
      </c>
      <c r="F19" s="95"/>
      <c r="G19" s="38" t="s">
        <v>71</v>
      </c>
      <c r="H19" s="5"/>
      <c r="I19" s="37">
        <f>I3*2</f>
        <v>100</v>
      </c>
      <c r="J19" s="37">
        <f t="shared" ref="J19:K19" si="3">J3*2</f>
        <v>150</v>
      </c>
      <c r="K19" s="37">
        <f t="shared" si="3"/>
        <v>200</v>
      </c>
      <c r="L19" s="99" t="s">
        <v>54</v>
      </c>
      <c r="M19" s="100"/>
      <c r="N19" s="125"/>
    </row>
    <row r="20" spans="1:14" ht="35.25" customHeight="1" thickBot="1" x14ac:dyDescent="0.3">
      <c r="A20" s="79"/>
      <c r="B20" s="72"/>
      <c r="C20" s="80" t="s">
        <v>59</v>
      </c>
      <c r="D20" s="81"/>
      <c r="E20" s="43">
        <v>5</v>
      </c>
      <c r="F20" s="96"/>
      <c r="G20" s="47" t="s">
        <v>52</v>
      </c>
      <c r="H20" s="10"/>
      <c r="I20" s="43">
        <f>I3*5</f>
        <v>250</v>
      </c>
      <c r="J20" s="43">
        <f t="shared" ref="J20:K20" si="4">J3*5</f>
        <v>375</v>
      </c>
      <c r="K20" s="43">
        <f t="shared" si="4"/>
        <v>500</v>
      </c>
      <c r="L20" s="101" t="s">
        <v>70</v>
      </c>
      <c r="M20" s="102"/>
      <c r="N20" s="125"/>
    </row>
    <row r="21" spans="1:14" ht="30" customHeight="1" thickTop="1" x14ac:dyDescent="0.25">
      <c r="A21" s="77" t="s">
        <v>37</v>
      </c>
      <c r="B21" s="82" t="s">
        <v>60</v>
      </c>
      <c r="C21" s="85" t="s">
        <v>62</v>
      </c>
      <c r="D21" s="86"/>
      <c r="E21" s="86"/>
      <c r="F21" s="86"/>
      <c r="G21" s="86"/>
      <c r="H21" s="86"/>
      <c r="I21" s="86"/>
      <c r="J21" s="86"/>
      <c r="K21" s="86"/>
      <c r="L21" s="86"/>
      <c r="M21" s="87"/>
    </row>
    <row r="22" spans="1:14" ht="30" customHeight="1" x14ac:dyDescent="0.25">
      <c r="A22" s="78"/>
      <c r="B22" s="83"/>
      <c r="C22" s="88"/>
      <c r="D22" s="89"/>
      <c r="E22" s="89"/>
      <c r="F22" s="89"/>
      <c r="G22" s="89"/>
      <c r="H22" s="89"/>
      <c r="I22" s="89"/>
      <c r="J22" s="89"/>
      <c r="K22" s="89"/>
      <c r="L22" s="89"/>
      <c r="M22" s="90"/>
    </row>
    <row r="23" spans="1:14" ht="54.75" customHeight="1" thickBot="1" x14ac:dyDescent="0.3">
      <c r="A23" s="79"/>
      <c r="B23" s="84"/>
      <c r="C23" s="91"/>
      <c r="D23" s="92"/>
      <c r="E23" s="92"/>
      <c r="F23" s="92"/>
      <c r="G23" s="92"/>
      <c r="H23" s="92"/>
      <c r="I23" s="92"/>
      <c r="J23" s="92"/>
      <c r="K23" s="92"/>
      <c r="L23" s="92"/>
      <c r="M23" s="93"/>
    </row>
    <row r="24" spans="1:14" ht="15.75" thickTop="1" x14ac:dyDescent="0.25">
      <c r="A24" s="127"/>
      <c r="B24" s="127"/>
      <c r="C24" s="127"/>
      <c r="D24" s="127"/>
      <c r="E24" s="127"/>
      <c r="F24" s="127"/>
      <c r="G24" s="127"/>
      <c r="H24" s="127"/>
      <c r="I24" s="127"/>
      <c r="J24" s="127"/>
      <c r="K24" s="127"/>
      <c r="L24" s="127"/>
      <c r="M24" s="127"/>
    </row>
    <row r="25" spans="1:14" ht="58.5" customHeight="1" x14ac:dyDescent="0.25">
      <c r="A25" s="103" t="s">
        <v>89</v>
      </c>
      <c r="B25" s="103"/>
      <c r="C25" s="103"/>
      <c r="D25" s="103"/>
      <c r="E25" s="103"/>
      <c r="F25" s="103"/>
      <c r="G25" s="103"/>
      <c r="H25" s="103"/>
      <c r="I25" s="103"/>
      <c r="J25" s="103"/>
      <c r="K25" s="103"/>
      <c r="L25" s="103"/>
      <c r="M25" s="103"/>
    </row>
    <row r="26" spans="1:14" s="3" customFormat="1" ht="12" customHeight="1" x14ac:dyDescent="0.25">
      <c r="A26" s="73" t="s">
        <v>48</v>
      </c>
      <c r="B26" s="74"/>
      <c r="C26" s="74"/>
      <c r="D26" s="74"/>
      <c r="E26" s="74"/>
      <c r="F26" s="74"/>
      <c r="G26" s="74"/>
      <c r="H26" s="74"/>
      <c r="I26" s="74"/>
      <c r="J26" s="74"/>
      <c r="K26" s="74"/>
      <c r="L26" s="74"/>
      <c r="M26" s="75"/>
    </row>
    <row r="27" spans="1:14" ht="15" customHeight="1" x14ac:dyDescent="0.25">
      <c r="A27" s="57" t="s">
        <v>0</v>
      </c>
      <c r="B27" s="58"/>
      <c r="C27" s="58"/>
      <c r="D27" s="58"/>
      <c r="E27" s="58"/>
      <c r="F27" s="58"/>
      <c r="G27" s="58"/>
      <c r="H27" s="58"/>
      <c r="I27" s="58"/>
      <c r="J27" s="58"/>
      <c r="K27" s="58"/>
      <c r="L27" s="58"/>
      <c r="M27" s="59"/>
    </row>
    <row r="28" spans="1:14" ht="53.25" customHeight="1" x14ac:dyDescent="0.25">
      <c r="A28" s="57" t="s">
        <v>23</v>
      </c>
      <c r="B28" s="58"/>
      <c r="C28" s="58"/>
      <c r="D28" s="58"/>
      <c r="E28" s="58"/>
      <c r="F28" s="58"/>
      <c r="G28" s="58"/>
      <c r="H28" s="58"/>
      <c r="I28" s="58"/>
      <c r="J28" s="58"/>
      <c r="K28" s="58"/>
      <c r="L28" s="58"/>
      <c r="M28" s="59"/>
    </row>
    <row r="29" spans="1:14" x14ac:dyDescent="0.25">
      <c r="A29" s="44" t="s">
        <v>29</v>
      </c>
      <c r="B29" s="45"/>
      <c r="C29" s="45"/>
      <c r="D29" s="45"/>
      <c r="E29" s="45"/>
      <c r="F29" s="45"/>
      <c r="G29" s="45"/>
      <c r="H29" s="45"/>
      <c r="I29" s="45"/>
      <c r="J29" s="45"/>
      <c r="K29" s="45"/>
      <c r="L29" s="45"/>
      <c r="M29" s="46"/>
    </row>
    <row r="30" spans="1:14" x14ac:dyDescent="0.25">
      <c r="A30" s="57" t="s">
        <v>49</v>
      </c>
      <c r="B30" s="58"/>
      <c r="C30" s="58"/>
      <c r="D30" s="58"/>
      <c r="E30" s="58"/>
      <c r="F30" s="58"/>
      <c r="G30" s="58"/>
      <c r="H30" s="58"/>
      <c r="I30" s="58"/>
      <c r="J30" s="58"/>
      <c r="K30" s="58"/>
      <c r="L30" s="58"/>
      <c r="M30" s="59"/>
    </row>
    <row r="31" spans="1:14" x14ac:dyDescent="0.25">
      <c r="A31" s="44" t="s">
        <v>38</v>
      </c>
      <c r="B31" s="45"/>
      <c r="C31" s="45"/>
      <c r="D31" s="45"/>
      <c r="E31" s="45"/>
      <c r="F31" s="45"/>
      <c r="G31" s="45"/>
      <c r="H31" s="45"/>
      <c r="I31" s="45"/>
      <c r="J31" s="45"/>
      <c r="K31" s="45"/>
      <c r="L31" s="45"/>
      <c r="M31" s="46"/>
    </row>
    <row r="32" spans="1:14" x14ac:dyDescent="0.25">
      <c r="A32" s="126" t="s">
        <v>57</v>
      </c>
      <c r="B32" s="126"/>
      <c r="C32" s="126"/>
      <c r="D32" s="126"/>
      <c r="E32" s="126"/>
      <c r="F32" s="126"/>
      <c r="G32" s="126"/>
      <c r="H32" s="126"/>
      <c r="I32" s="126"/>
      <c r="J32" s="126"/>
      <c r="K32" s="126"/>
      <c r="L32" s="126"/>
      <c r="M32" s="126"/>
    </row>
    <row r="33" spans="1:13" ht="30" customHeight="1" x14ac:dyDescent="0.25">
      <c r="A33" s="56" t="s">
        <v>43</v>
      </c>
      <c r="B33" s="56"/>
      <c r="C33" s="56"/>
      <c r="D33" s="56"/>
      <c r="E33" s="56"/>
      <c r="F33" s="56"/>
      <c r="G33" s="56"/>
      <c r="H33" s="56"/>
      <c r="I33" s="56"/>
      <c r="J33" s="56"/>
      <c r="K33" s="56"/>
      <c r="L33" s="56"/>
      <c r="M33" s="56"/>
    </row>
    <row r="34" spans="1:13" ht="26.25" customHeight="1" x14ac:dyDescent="0.25">
      <c r="A34" s="56" t="s">
        <v>63</v>
      </c>
      <c r="B34" s="56"/>
      <c r="C34" s="56"/>
      <c r="D34" s="56"/>
      <c r="E34" s="56"/>
      <c r="F34" s="56"/>
      <c r="G34" s="56"/>
      <c r="H34" s="56"/>
      <c r="I34" s="56"/>
      <c r="J34" s="56"/>
      <c r="K34" s="56"/>
      <c r="L34" s="56"/>
      <c r="M34" s="56"/>
    </row>
    <row r="47" spans="1:13" x14ac:dyDescent="0.2">
      <c r="C47" s="142" t="s">
        <v>103</v>
      </c>
      <c r="D47" s="142"/>
      <c r="E47" s="142"/>
      <c r="F47" s="142"/>
      <c r="G47" s="143" t="s">
        <v>98</v>
      </c>
      <c r="I47" s="142"/>
      <c r="J47" s="142"/>
      <c r="K47" s="142"/>
    </row>
    <row r="48" spans="1:13" ht="15" customHeight="1" x14ac:dyDescent="0.25">
      <c r="C48" s="139" t="s">
        <v>90</v>
      </c>
      <c r="D48" s="139"/>
      <c r="E48" s="140" t="s">
        <v>91</v>
      </c>
      <c r="F48" s="141"/>
      <c r="G48" s="138"/>
      <c r="H48" s="138"/>
      <c r="I48" s="138"/>
      <c r="J48" s="138"/>
    </row>
    <row r="49" spans="3:7" x14ac:dyDescent="0.25">
      <c r="C49" s="139" t="s">
        <v>92</v>
      </c>
      <c r="D49" s="139"/>
      <c r="E49" s="140" t="s">
        <v>93</v>
      </c>
      <c r="F49" s="141"/>
    </row>
    <row r="50" spans="3:7" x14ac:dyDescent="0.25">
      <c r="C50" s="139" t="s">
        <v>94</v>
      </c>
      <c r="D50" s="139"/>
      <c r="E50" s="140" t="s">
        <v>95</v>
      </c>
      <c r="F50" s="141"/>
    </row>
    <row r="51" spans="3:7" x14ac:dyDescent="0.25">
      <c r="C51" s="139" t="s">
        <v>96</v>
      </c>
      <c r="D51" s="139"/>
      <c r="E51" s="140" t="s">
        <v>97</v>
      </c>
      <c r="F51" s="141"/>
    </row>
    <row r="52" spans="3:7" x14ac:dyDescent="0.25">
      <c r="C52" s="139" t="s">
        <v>99</v>
      </c>
      <c r="D52" s="139"/>
      <c r="E52" s="144" t="s">
        <v>100</v>
      </c>
      <c r="F52" s="3"/>
      <c r="G52" s="3"/>
    </row>
    <row r="53" spans="3:7" x14ac:dyDescent="0.25">
      <c r="C53" s="139" t="s">
        <v>101</v>
      </c>
      <c r="D53" s="139"/>
      <c r="E53" s="144" t="s">
        <v>102</v>
      </c>
      <c r="F53" s="3"/>
      <c r="G53" s="3"/>
    </row>
  </sheetData>
  <mergeCells count="59">
    <mergeCell ref="C50:D50"/>
    <mergeCell ref="C51:D51"/>
    <mergeCell ref="C52:D52"/>
    <mergeCell ref="C53:D53"/>
    <mergeCell ref="C48:D48"/>
    <mergeCell ref="C49:D49"/>
    <mergeCell ref="A2:A3"/>
    <mergeCell ref="N18:N20"/>
    <mergeCell ref="A32:M32"/>
    <mergeCell ref="A33:M33"/>
    <mergeCell ref="A24:M24"/>
    <mergeCell ref="I9:K9"/>
    <mergeCell ref="J12:K12"/>
    <mergeCell ref="J13:K13"/>
    <mergeCell ref="A27:M27"/>
    <mergeCell ref="C15:C17"/>
    <mergeCell ref="B10:B17"/>
    <mergeCell ref="A10:A17"/>
    <mergeCell ref="C10:C14"/>
    <mergeCell ref="C18:D18"/>
    <mergeCell ref="C19:D19"/>
    <mergeCell ref="A25:M25"/>
    <mergeCell ref="A4:A9"/>
    <mergeCell ref="M12:M13"/>
    <mergeCell ref="I8:K8"/>
    <mergeCell ref="J5:K5"/>
    <mergeCell ref="J7:K7"/>
    <mergeCell ref="J10:K10"/>
    <mergeCell ref="J11:K11"/>
    <mergeCell ref="H10:H11"/>
    <mergeCell ref="H12:H13"/>
    <mergeCell ref="M10:M11"/>
    <mergeCell ref="I4:K4"/>
    <mergeCell ref="F14:F17"/>
    <mergeCell ref="A18:A20"/>
    <mergeCell ref="C20:D20"/>
    <mergeCell ref="B21:B23"/>
    <mergeCell ref="A21:A23"/>
    <mergeCell ref="C21:M23"/>
    <mergeCell ref="F18:F20"/>
    <mergeCell ref="L18:M18"/>
    <mergeCell ref="L19:M19"/>
    <mergeCell ref="L20:M20"/>
    <mergeCell ref="A34:M34"/>
    <mergeCell ref="A30:M30"/>
    <mergeCell ref="A28:M28"/>
    <mergeCell ref="A1:M1"/>
    <mergeCell ref="H2:H3"/>
    <mergeCell ref="C5:C9"/>
    <mergeCell ref="L2:L3"/>
    <mergeCell ref="M2:M3"/>
    <mergeCell ref="I2:K2"/>
    <mergeCell ref="C2:D3"/>
    <mergeCell ref="E2:E3"/>
    <mergeCell ref="G2:G3"/>
    <mergeCell ref="F2:F3"/>
    <mergeCell ref="B4:B9"/>
    <mergeCell ref="A26:M26"/>
    <mergeCell ref="B18:B20"/>
  </mergeCells>
  <hyperlinks>
    <hyperlink ref="E48" r:id="rId1"/>
    <hyperlink ref="E49" r:id="rId2"/>
    <hyperlink ref="E50" r:id="rId3"/>
    <hyperlink ref="E51" r:id="rId4"/>
    <hyperlink ref="G47" r:id="rId5"/>
    <hyperlink ref="E52" r:id="rId6"/>
    <hyperlink ref="E53" r:id="rId7"/>
  </hyperlinks>
  <pageMargins left="0.7" right="0.7" top="0.75" bottom="0.75" header="0.3" footer="0.3"/>
  <pageSetup paperSize="9" orientation="portrait" horizontalDpi="300" verticalDpi="300" r:id="rId8"/>
  <ignoredErrors>
    <ignoredError sqref="I16:K16 I13:J13 I5" formula="1"/>
  </ignoredError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Jameel Hijazeen</dc:creator>
  <cp:lastModifiedBy>Jameel Hijazeen</cp:lastModifiedBy>
  <dcterms:created xsi:type="dcterms:W3CDTF">2021-01-10T10:35:27Z</dcterms:created>
  <dcterms:modified xsi:type="dcterms:W3CDTF">2022-08-22T08:47:09Z</dcterms:modified>
</cp:coreProperties>
</file>